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835" windowHeight="15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<sst xmlns="http://schemas.openxmlformats.org/spreadsheetml/2006/main" count="10" uniqueCount="10">
  <si>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exp model</t>
  </si>
  <si>
    <t>pop size</t>
  </si>
  <si>
    <t>year</t>
  </si>
  <si>
    <t>(1-n/k)</t>
  </si>
  <si>
    <t>r*(1-(n/k))</t>
  </si>
  <si>
    <t>lg</t>
  </si>
  <si>
    <t>k =</t>
  </si>
  <si>
    <t xml:space="preserve">r = </t>
  </si>
  <si>
    <t>only change cells D1 and G1 to make model</t>
  </si>
  <si>
    <t>logistic model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</si>
</sst>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65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-0.01225"/>
          <c:w val="0.6905"/>
          <c:h val="0.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pop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Sheet1!$A$2:$A$55</c:f>
              <c:numCache/>
            </c:numRef>
          </c:xVal>
          <c:yVal>
            <c:numRef>
              <c:f>Sheet1!$B$2:$B$55</c:f>
              <c:numCache/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exp model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Sheet1!$A$2:$A$55</c:f>
              <c:numCache/>
            </c:numRef>
          </c:xVal>
          <c:yVal>
            <c:numRef>
              <c:f>Sheet1!$E$2:$E$55</c:f>
              <c:numCache/>
            </c:numRef>
          </c:yVal>
          <c:smooth val="0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logistic model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Sheet1!$A$2:$A$55</c:f>
              <c:numCache/>
            </c:numRef>
          </c:xVal>
          <c:yVal>
            <c:numRef>
              <c:f>Sheet1!$K$2:$K$55</c:f>
              <c:numCache/>
            </c:numRef>
          </c:yVal>
          <c:smooth val="0"/>
        </c:ser>
        <c:axId val="49516455"/>
        <c:axId val="42994912"/>
      </c:scatterChart>
      <c:valAx>
        <c:axId val="49516455"/>
        <c:scaling>
          <c:orientation val="minMax"/>
          <c:max val="2100"/>
          <c:min val="17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912"/>
        <c:crosses val="autoZero"/>
        <c:crossBetween val="midCat"/>
        <c:dispUnits/>
      </c:valAx>
      <c:valAx>
        <c:axId val="42994912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64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0825"/>
          <c:w val="0.1575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</xdr:row>
      <xdr:rowOff>47625</xdr:rowOff>
    </xdr:from>
    <xdr:to>
      <xdr:col>17</xdr:col>
      <xdr:colOff>466725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43450" y="857250"/>
        <a:ext cx="70485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6.421875" style="0" customWidth="1"/>
    <col min="2" max="2" width="8.140625" style="3" customWidth="1"/>
    <col min="3" max="3" width="5.00390625" style="0" customWidth="1"/>
    <col min="4" max="4" width="5.57421875" style="3" customWidth="1"/>
    <col min="5" max="5" width="7.140625" style="13" customWidth="1"/>
    <col min="6" max="6" width="4.7109375" style="0" customWidth="1"/>
    <col min="7" max="7" width="5.28125" style="5" customWidth="1"/>
    <col min="8" max="8" width="7.8515625" style="5" customWidth="1"/>
    <col min="9" max="9" width="9.140625" style="5" customWidth="1"/>
    <col min="10" max="10" width="4.421875" style="3" customWidth="1"/>
    <col min="11" max="11" width="5.421875" style="13" customWidth="1"/>
    <col min="13" max="13" width="55.00390625" style="0" customWidth="1"/>
  </cols>
  <sheetData>
    <row r="1" spans="1:13" s="1" customFormat="1" ht="12.75">
      <c r="A1" s="1" t="s">
        <v>2</v>
      </c>
      <c r="B1" s="4" t="s">
        <v>1</v>
      </c>
      <c r="C1" s="1" t="s">
        <v>7</v>
      </c>
      <c r="D1" s="10">
        <v>0.03</v>
      </c>
      <c r="E1" s="12" t="s">
        <v>0</v>
      </c>
      <c r="F1" s="1" t="s">
        <v>6</v>
      </c>
      <c r="G1" s="11">
        <v>1000</v>
      </c>
      <c r="H1" s="2" t="s">
        <v>3</v>
      </c>
      <c r="I1" s="2" t="s">
        <v>4</v>
      </c>
      <c r="J1" s="4" t="s">
        <v>5</v>
      </c>
      <c r="K1" s="12" t="s">
        <v>9</v>
      </c>
      <c r="M1" s="1" t="s">
        <v>8</v>
      </c>
    </row>
    <row r="2" spans="1:10" ht="12.75">
      <c r="A2">
        <v>1790</v>
      </c>
      <c r="B2" s="3">
        <v>3.929</v>
      </c>
      <c r="G2" s="2"/>
      <c r="H2" s="6">
        <f>1-(B2/$G$1)</f>
        <v>0.996071</v>
      </c>
      <c r="I2" s="6">
        <f>$D$1*H2*10</f>
        <v>0.2988213</v>
      </c>
      <c r="J2" s="7">
        <f>EXP(I2)</f>
        <v>1.3482686663333576</v>
      </c>
    </row>
    <row r="3" spans="1:11" ht="12.75">
      <c r="A3">
        <v>1800</v>
      </c>
      <c r="B3" s="3">
        <v>5.308</v>
      </c>
      <c r="E3" s="13">
        <f>Sheet2!$A$1*B2</f>
        <v>5.303595254966116</v>
      </c>
      <c r="H3" s="6">
        <f aca="true" t="shared" si="0" ref="H3:H24">1-(B3/$G$1)</f>
        <v>0.994692</v>
      </c>
      <c r="I3" s="6">
        <f aca="true" t="shared" si="1" ref="I3:I24">$D$1*H3*10</f>
        <v>0.2984076</v>
      </c>
      <c r="J3" s="7">
        <f aca="true" t="shared" si="2" ref="J3:J24">EXP(I3)</f>
        <v>1.3477110029467207</v>
      </c>
      <c r="K3" s="13">
        <f>($B$2*$G$1)/($B$2+($G$1-$B$2)*EXP(-$D$1*10))</f>
        <v>5.296314965545671</v>
      </c>
    </row>
    <row r="4" spans="1:11" ht="12.75">
      <c r="A4">
        <v>1810</v>
      </c>
      <c r="B4" s="3">
        <v>7.24</v>
      </c>
      <c r="E4" s="13">
        <f>Sheet2!$A$1*E3</f>
        <v>7.15910476673431</v>
      </c>
      <c r="H4" s="6">
        <f t="shared" si="0"/>
        <v>0.99276</v>
      </c>
      <c r="I4" s="6">
        <f t="shared" si="1"/>
        <v>0.297828</v>
      </c>
      <c r="J4" s="7">
        <f t="shared" si="2"/>
        <v>1.3469300959781134</v>
      </c>
      <c r="K4" s="13">
        <f>(K3*$G$1)/(K3+($G$1-K3)*EXP(-$D$1*10))</f>
        <v>7.136054562875091</v>
      </c>
    </row>
    <row r="5" spans="1:11" ht="12.75">
      <c r="A5">
        <v>1820</v>
      </c>
      <c r="B5" s="3">
        <v>9.638</v>
      </c>
      <c r="E5" s="13">
        <f>Sheet2!$A$1*E4</f>
        <v>9.663780623735656</v>
      </c>
      <c r="H5" s="6">
        <f t="shared" si="0"/>
        <v>0.990362</v>
      </c>
      <c r="I5" s="6">
        <f t="shared" si="1"/>
        <v>0.2971086</v>
      </c>
      <c r="J5" s="7">
        <f t="shared" si="2"/>
        <v>1.345961462926151</v>
      </c>
      <c r="K5" s="13">
        <f aca="true" t="shared" si="3" ref="K5:K22">(K4*$G$1)/(K4+($G$1-K4)*EXP(-$D$1*10))</f>
        <v>9.608676969232766</v>
      </c>
    </row>
    <row r="6" spans="1:11" ht="12.75">
      <c r="A6">
        <v>1830</v>
      </c>
      <c r="B6" s="3">
        <v>12.866</v>
      </c>
      <c r="E6" s="13">
        <f>Sheet2!$A$1*E5</f>
        <v>13.044739389431896</v>
      </c>
      <c r="H6" s="6">
        <f t="shared" si="0"/>
        <v>0.987134</v>
      </c>
      <c r="I6" s="6">
        <f t="shared" si="1"/>
        <v>0.29614019999999996</v>
      </c>
      <c r="J6" s="7">
        <f t="shared" si="2"/>
        <v>1.3446586647621377</v>
      </c>
      <c r="K6" s="13">
        <f t="shared" si="3"/>
        <v>12.926901127639383</v>
      </c>
    </row>
    <row r="7" spans="1:11" ht="12.75">
      <c r="A7">
        <v>1840</v>
      </c>
      <c r="B7" s="3">
        <v>17.069</v>
      </c>
      <c r="E7" s="13">
        <f>Sheet2!$A$1*E6</f>
        <v>17.60855635735826</v>
      </c>
      <c r="H7" s="6">
        <f t="shared" si="0"/>
        <v>0.982931</v>
      </c>
      <c r="I7" s="6">
        <f t="shared" si="1"/>
        <v>0.2948793</v>
      </c>
      <c r="J7" s="7">
        <f t="shared" si="2"/>
        <v>1.3429642531180512</v>
      </c>
      <c r="K7" s="13">
        <f t="shared" si="3"/>
        <v>17.370929744932738</v>
      </c>
    </row>
    <row r="8" spans="1:11" ht="12.75">
      <c r="A8">
        <v>1850</v>
      </c>
      <c r="B8" s="3">
        <v>23.192</v>
      </c>
      <c r="E8" s="13">
        <f>Sheet2!$A$1*E7</f>
        <v>23.76906488767847</v>
      </c>
      <c r="H8" s="6">
        <f t="shared" si="0"/>
        <v>0.976808</v>
      </c>
      <c r="I8" s="6">
        <f t="shared" si="1"/>
        <v>0.2930424</v>
      </c>
      <c r="J8" s="7">
        <f t="shared" si="2"/>
        <v>1.34049962641091</v>
      </c>
      <c r="K8" s="13">
        <f t="shared" si="3"/>
        <v>23.306659255729777</v>
      </c>
    </row>
    <row r="9" spans="1:11" ht="12.75">
      <c r="A9">
        <v>1860</v>
      </c>
      <c r="B9" s="3">
        <v>31.443</v>
      </c>
      <c r="E9" s="13">
        <f>Sheet2!$A$1*E8</f>
        <v>32.08488158647831</v>
      </c>
      <c r="H9" s="6">
        <f t="shared" si="0"/>
        <v>0.968557</v>
      </c>
      <c r="I9" s="6">
        <f t="shared" si="1"/>
        <v>0.29056709999999997</v>
      </c>
      <c r="J9" s="7">
        <f t="shared" si="2"/>
        <v>1.3371855909937107</v>
      </c>
      <c r="K9" s="13">
        <f t="shared" si="3"/>
        <v>31.20624232287644</v>
      </c>
    </row>
    <row r="10" spans="1:11" ht="12.75">
      <c r="A10">
        <v>1870</v>
      </c>
      <c r="B10" s="3">
        <v>38.558</v>
      </c>
      <c r="E10" s="13">
        <f>Sheet2!$A$1*E9</f>
        <v>43.310059999540876</v>
      </c>
      <c r="H10" s="6">
        <f t="shared" si="0"/>
        <v>0.961442</v>
      </c>
      <c r="I10" s="6">
        <f t="shared" si="1"/>
        <v>0.2884326</v>
      </c>
      <c r="J10" s="7">
        <f t="shared" si="2"/>
        <v>1.3343344123526582</v>
      </c>
      <c r="K10" s="13">
        <f t="shared" si="3"/>
        <v>41.66908717728606</v>
      </c>
    </row>
    <row r="11" spans="1:11" ht="12.75">
      <c r="A11">
        <v>1880</v>
      </c>
      <c r="B11" s="3">
        <v>50.156</v>
      </c>
      <c r="E11" s="13">
        <f>Sheet2!$A$1*E10</f>
        <v>58.4624659470254</v>
      </c>
      <c r="H11" s="6">
        <f t="shared" si="0"/>
        <v>0.949844</v>
      </c>
      <c r="I11" s="6">
        <f t="shared" si="1"/>
        <v>0.2849532</v>
      </c>
      <c r="J11" s="7">
        <f t="shared" si="2"/>
        <v>1.3296997967147839</v>
      </c>
      <c r="K11" s="13">
        <f t="shared" si="3"/>
        <v>55.43917555477774</v>
      </c>
    </row>
    <row r="12" spans="1:11" ht="12.75">
      <c r="A12">
        <v>1890</v>
      </c>
      <c r="B12" s="3">
        <v>62.948</v>
      </c>
      <c r="E12" s="13">
        <f>Sheet2!$A$1*E11</f>
        <v>78.9160745712044</v>
      </c>
      <c r="H12" s="6">
        <f t="shared" si="0"/>
        <v>0.937052</v>
      </c>
      <c r="I12" s="6">
        <f t="shared" si="1"/>
        <v>0.28111559999999997</v>
      </c>
      <c r="J12" s="7">
        <f t="shared" si="2"/>
        <v>1.3246067196217883</v>
      </c>
      <c r="K12" s="13">
        <f t="shared" si="3"/>
        <v>73.41118459743598</v>
      </c>
    </row>
    <row r="13" spans="1:11" ht="12.75">
      <c r="A13">
        <v>1900</v>
      </c>
      <c r="B13" s="3">
        <v>75.996</v>
      </c>
      <c r="E13" s="13">
        <f>Sheet2!$A$1*E12</f>
        <v>106.52555831926493</v>
      </c>
      <c r="H13" s="6">
        <f t="shared" si="0"/>
        <v>0.924004</v>
      </c>
      <c r="I13" s="6">
        <f t="shared" si="1"/>
        <v>0.27720120000000004</v>
      </c>
      <c r="J13" s="7">
        <f t="shared" si="2"/>
        <v>1.3194318140114791</v>
      </c>
      <c r="K13" s="13">
        <f t="shared" si="3"/>
        <v>96.6133600867087</v>
      </c>
    </row>
    <row r="14" spans="1:11" ht="12.75">
      <c r="A14">
        <v>1910</v>
      </c>
      <c r="B14" s="3">
        <v>91.972</v>
      </c>
      <c r="E14" s="13">
        <f>Sheet2!$A$1*E13</f>
        <v>143.79446312921095</v>
      </c>
      <c r="H14" s="6">
        <f t="shared" si="0"/>
        <v>0.9080280000000001</v>
      </c>
      <c r="I14" s="6">
        <f t="shared" si="1"/>
        <v>0.2724084</v>
      </c>
      <c r="J14" s="7">
        <f t="shared" si="2"/>
        <v>1.3131231713209073</v>
      </c>
      <c r="K14" s="13">
        <f t="shared" si="3"/>
        <v>126.15038158491062</v>
      </c>
    </row>
    <row r="15" spans="1:11" ht="12.75">
      <c r="A15">
        <v>1920</v>
      </c>
      <c r="B15" s="3">
        <v>105.711</v>
      </c>
      <c r="E15" s="13">
        <f>Sheet2!$A$1*E14</f>
        <v>194.10222253562824</v>
      </c>
      <c r="H15" s="6">
        <f t="shared" si="0"/>
        <v>0.894289</v>
      </c>
      <c r="I15" s="6">
        <f t="shared" si="1"/>
        <v>0.2682867</v>
      </c>
      <c r="J15" s="7">
        <f t="shared" si="2"/>
        <v>1.307722010175048</v>
      </c>
      <c r="K15" s="13">
        <f t="shared" si="3"/>
        <v>163.08737153579975</v>
      </c>
    </row>
    <row r="16" spans="1:11" ht="12.75">
      <c r="A16">
        <v>1930</v>
      </c>
      <c r="B16" s="3">
        <v>122.775</v>
      </c>
      <c r="E16" s="13">
        <f>Sheet2!$A$1*E15</f>
        <v>262.0105946597952</v>
      </c>
      <c r="H16" s="6">
        <f t="shared" si="0"/>
        <v>0.877225</v>
      </c>
      <c r="I16" s="6">
        <f t="shared" si="1"/>
        <v>0.2631675</v>
      </c>
      <c r="J16" s="7">
        <f t="shared" si="2"/>
        <v>1.3010446256763273</v>
      </c>
      <c r="K16" s="13">
        <f t="shared" si="3"/>
        <v>208.26200444546419</v>
      </c>
    </row>
    <row r="17" spans="1:11" ht="12.75">
      <c r="A17">
        <v>1940</v>
      </c>
      <c r="B17" s="3">
        <v>131.669</v>
      </c>
      <c r="E17" s="13">
        <f>Sheet2!$A$1*E16</f>
        <v>353.6773088797506</v>
      </c>
      <c r="H17" s="6">
        <f t="shared" si="0"/>
        <v>0.868331</v>
      </c>
      <c r="I17" s="6">
        <f t="shared" si="1"/>
        <v>0.2604993</v>
      </c>
      <c r="J17" s="7">
        <f t="shared" si="2"/>
        <v>1.2975778055476064</v>
      </c>
      <c r="K17" s="13">
        <f t="shared" si="3"/>
        <v>262.03204445819347</v>
      </c>
    </row>
    <row r="18" spans="1:11" ht="12.75">
      <c r="A18">
        <v>1950</v>
      </c>
      <c r="B18" s="3">
        <v>150.697</v>
      </c>
      <c r="E18" s="13">
        <f>Sheet2!$A$1*E17</f>
        <v>477.41443043110996</v>
      </c>
      <c r="H18" s="6">
        <f t="shared" si="0"/>
        <v>0.849303</v>
      </c>
      <c r="I18" s="6">
        <f t="shared" si="1"/>
        <v>0.2547909</v>
      </c>
      <c r="J18" s="7">
        <f t="shared" si="2"/>
        <v>1.2901918135573034</v>
      </c>
      <c r="K18" s="13">
        <f t="shared" si="3"/>
        <v>324.00349577357434</v>
      </c>
    </row>
    <row r="19" spans="1:11" ht="12.75">
      <c r="A19">
        <v>1960</v>
      </c>
      <c r="B19" s="3">
        <v>179.323</v>
      </c>
      <c r="E19" s="13">
        <f>Sheet2!$A$1*E18</f>
        <v>644.4420737813148</v>
      </c>
      <c r="H19" s="6">
        <f t="shared" si="0"/>
        <v>0.820677</v>
      </c>
      <c r="I19" s="6">
        <f t="shared" si="1"/>
        <v>0.2462031</v>
      </c>
      <c r="J19" s="7">
        <f t="shared" si="2"/>
        <v>1.2791593444239646</v>
      </c>
      <c r="K19" s="13">
        <f t="shared" si="3"/>
        <v>392.8295873289823</v>
      </c>
    </row>
    <row r="20" spans="1:11" ht="12.75">
      <c r="A20">
        <v>1970</v>
      </c>
      <c r="B20" s="3">
        <v>203.185</v>
      </c>
      <c r="E20" s="13">
        <f>Sheet2!$A$1*E19</f>
        <v>869.9058092662523</v>
      </c>
      <c r="H20" s="6">
        <f t="shared" si="0"/>
        <v>0.796815</v>
      </c>
      <c r="I20" s="6">
        <f t="shared" si="1"/>
        <v>0.2390445</v>
      </c>
      <c r="J20" s="7">
        <f t="shared" si="2"/>
        <v>1.2700350518861707</v>
      </c>
      <c r="K20" s="13">
        <f t="shared" si="3"/>
        <v>466.1932586441521</v>
      </c>
    </row>
    <row r="21" spans="1:11" ht="12.75">
      <c r="A21">
        <v>1980</v>
      </c>
      <c r="B21" s="3">
        <v>226.546</v>
      </c>
      <c r="E21" s="13">
        <f>Sheet2!$A$1*E20</f>
        <v>1174.2500183995814</v>
      </c>
      <c r="H21" s="6">
        <f t="shared" si="0"/>
        <v>0.773454</v>
      </c>
      <c r="I21" s="6">
        <f t="shared" si="1"/>
        <v>0.23203619999999997</v>
      </c>
      <c r="J21" s="7">
        <f t="shared" si="2"/>
        <v>1.2611653821888338</v>
      </c>
      <c r="K21" s="13">
        <f t="shared" si="3"/>
        <v>541.0490007904385</v>
      </c>
    </row>
    <row r="22" spans="1:11" ht="12.75">
      <c r="A22">
        <v>1990</v>
      </c>
      <c r="B22" s="3">
        <v>248.71</v>
      </c>
      <c r="E22" s="13">
        <f>Sheet2!$A$1*E21</f>
        <v>1585.0717296329587</v>
      </c>
      <c r="H22" s="6">
        <f t="shared" si="0"/>
        <v>0.75129</v>
      </c>
      <c r="I22" s="6">
        <f t="shared" si="1"/>
        <v>0.22538699999999998</v>
      </c>
      <c r="J22" s="7">
        <f t="shared" si="2"/>
        <v>1.2528074588746898</v>
      </c>
      <c r="K22" s="13">
        <f t="shared" si="3"/>
        <v>614.0968926032061</v>
      </c>
    </row>
    <row r="23" spans="1:11" ht="12.75">
      <c r="A23">
        <v>2000</v>
      </c>
      <c r="B23" s="3">
        <v>282.16</v>
      </c>
      <c r="E23" s="13">
        <f>Sheet2!$A$1*E22</f>
        <v>2139.6230348847785</v>
      </c>
      <c r="H23" s="6">
        <f t="shared" si="0"/>
        <v>0.71784</v>
      </c>
      <c r="I23" s="6">
        <f t="shared" si="1"/>
        <v>0.21535200000000002</v>
      </c>
      <c r="J23" s="7">
        <f t="shared" si="2"/>
        <v>1.2402984051747317</v>
      </c>
      <c r="K23" s="13">
        <f>(K22*$G$1)/(K22+($G$1-K22)*EXP(-$D$1*15))</f>
        <v>713.93367991223</v>
      </c>
    </row>
    <row r="24" spans="1:11" ht="12.75">
      <c r="A24">
        <v>2010</v>
      </c>
      <c r="B24" s="3">
        <v>309.33</v>
      </c>
      <c r="E24" s="13">
        <f>Sheet2!$A$1*E23</f>
        <v>2888.188998531716</v>
      </c>
      <c r="H24" s="6">
        <f t="shared" si="0"/>
        <v>0.69067</v>
      </c>
      <c r="I24" s="6">
        <f t="shared" si="1"/>
        <v>0.20720099999999997</v>
      </c>
      <c r="J24" s="7">
        <f t="shared" si="2"/>
        <v>1.2302298231256084</v>
      </c>
      <c r="K24" s="13">
        <f aca="true" t="shared" si="4" ref="K24:K55">(K23*$G$1)/(K23+($G$1-K23)*EXP(-$D$1*15))</f>
        <v>796.5008551613729</v>
      </c>
    </row>
    <row r="25" spans="1:11" ht="12.75">
      <c r="A25">
        <v>2020</v>
      </c>
      <c r="E25" s="13">
        <f>Sheet2!$A$1*E24</f>
        <v>3898.647357612153</v>
      </c>
      <c r="H25" s="9"/>
      <c r="I25" s="9"/>
      <c r="J25" s="8"/>
      <c r="K25" s="13">
        <f t="shared" si="4"/>
        <v>859.9128599291514</v>
      </c>
    </row>
    <row r="26" spans="1:11" ht="12.75">
      <c r="A26">
        <v>2030</v>
      </c>
      <c r="E26" s="13">
        <f>Sheet2!$A$1*E25</f>
        <v>5262.623473305676</v>
      </c>
      <c r="H26" s="9"/>
      <c r="I26" s="9"/>
      <c r="J26" s="8"/>
      <c r="K26" s="13">
        <f t="shared" si="4"/>
        <v>905.8996182975939</v>
      </c>
    </row>
    <row r="27" spans="1:11" ht="12.75">
      <c r="A27">
        <v>2040</v>
      </c>
      <c r="E27" s="13">
        <f>Sheet2!$A$1*E26</f>
        <v>7103.798646397884</v>
      </c>
      <c r="H27" s="9"/>
      <c r="I27" s="9"/>
      <c r="J27" s="8"/>
      <c r="K27" s="13">
        <f t="shared" si="4"/>
        <v>937.8807218290301</v>
      </c>
    </row>
    <row r="28" spans="1:11" ht="12.75">
      <c r="A28">
        <v>2050</v>
      </c>
      <c r="E28" s="13">
        <f>Sheet2!$A$1*E27</f>
        <v>9589.125170086674</v>
      </c>
      <c r="H28" s="9"/>
      <c r="I28" s="9"/>
      <c r="J28" s="8"/>
      <c r="K28" s="13">
        <f t="shared" si="4"/>
        <v>959.4788573070216</v>
      </c>
    </row>
    <row r="29" spans="1:11" ht="12.75">
      <c r="A29">
        <v>2060</v>
      </c>
      <c r="E29" s="13">
        <f>Sheet2!$A$1*E28</f>
        <v>12943.965067790237</v>
      </c>
      <c r="H29" s="9"/>
      <c r="I29" s="9"/>
      <c r="J29" s="8"/>
      <c r="K29" s="13">
        <f t="shared" si="4"/>
        <v>973.7775353178886</v>
      </c>
    </row>
    <row r="30" spans="1:11" ht="12.75">
      <c r="A30">
        <v>2070</v>
      </c>
      <c r="E30" s="13">
        <f>Sheet2!$A$1*E29</f>
        <v>17472.52525171277</v>
      </c>
      <c r="H30" s="9"/>
      <c r="I30" s="9"/>
      <c r="J30" s="8"/>
      <c r="K30" s="13">
        <f t="shared" si="4"/>
        <v>983.1194142104696</v>
      </c>
    </row>
    <row r="31" spans="1:11" ht="12.75">
      <c r="A31">
        <v>2080</v>
      </c>
      <c r="E31" s="13">
        <f>Sheet2!$A$1*E30</f>
        <v>23585.442101618606</v>
      </c>
      <c r="H31" s="9"/>
      <c r="I31" s="9"/>
      <c r="J31" s="8"/>
      <c r="K31" s="13">
        <f t="shared" si="4"/>
        <v>989.1702169704738</v>
      </c>
    </row>
    <row r="32" spans="1:11" ht="12.75">
      <c r="A32">
        <v>2090</v>
      </c>
      <c r="E32" s="13">
        <f>Sheet2!$A$1*E31</f>
        <v>31837.016751443753</v>
      </c>
      <c r="H32" s="9"/>
      <c r="I32" s="9"/>
      <c r="J32" s="8"/>
      <c r="K32" s="13">
        <f t="shared" si="4"/>
        <v>993.0674191853846</v>
      </c>
    </row>
    <row r="33" spans="1:11" ht="12.75">
      <c r="A33">
        <v>2100</v>
      </c>
      <c r="E33" s="13">
        <f>Sheet2!$A$1*E32</f>
        <v>42975.4774688811</v>
      </c>
      <c r="H33" s="9"/>
      <c r="I33" s="9"/>
      <c r="J33" s="8"/>
      <c r="K33" s="13">
        <f t="shared" si="4"/>
        <v>995.5684585142221</v>
      </c>
    </row>
    <row r="34" spans="1:11" ht="12.75">
      <c r="A34">
        <v>2110</v>
      </c>
      <c r="H34" s="9"/>
      <c r="I34" s="9"/>
      <c r="J34" s="8"/>
      <c r="K34" s="13">
        <f t="shared" si="4"/>
        <v>997.1697794389582</v>
      </c>
    </row>
    <row r="35" spans="1:11" ht="12.75">
      <c r="A35">
        <v>2120</v>
      </c>
      <c r="H35" s="9"/>
      <c r="I35" s="9"/>
      <c r="J35" s="8"/>
      <c r="K35" s="13">
        <f t="shared" si="4"/>
        <v>998.1935189820383</v>
      </c>
    </row>
    <row r="36" spans="1:11" ht="12.75">
      <c r="A36">
        <v>2130</v>
      </c>
      <c r="H36" s="9"/>
      <c r="I36" s="9"/>
      <c r="J36" s="8"/>
      <c r="K36" s="13">
        <f t="shared" si="4"/>
        <v>998.8473823234541</v>
      </c>
    </row>
    <row r="37" spans="1:11" ht="12.75">
      <c r="A37">
        <v>2140</v>
      </c>
      <c r="H37" s="9"/>
      <c r="I37" s="9"/>
      <c r="J37" s="8"/>
      <c r="K37" s="13">
        <f t="shared" si="4"/>
        <v>999.2647514255484</v>
      </c>
    </row>
    <row r="38" spans="1:11" ht="12.75">
      <c r="A38">
        <v>2150</v>
      </c>
      <c r="H38" s="9"/>
      <c r="I38" s="9"/>
      <c r="J38" s="8"/>
      <c r="K38" s="13">
        <f t="shared" si="4"/>
        <v>999.5310598691835</v>
      </c>
    </row>
    <row r="39" spans="1:11" ht="12.75">
      <c r="A39">
        <v>2160</v>
      </c>
      <c r="H39" s="9"/>
      <c r="I39" s="9"/>
      <c r="J39" s="8"/>
      <c r="K39" s="13">
        <f t="shared" si="4"/>
        <v>999.7009397516483</v>
      </c>
    </row>
    <row r="40" spans="1:11" ht="12.75">
      <c r="A40">
        <v>2260</v>
      </c>
      <c r="H40" s="9"/>
      <c r="I40" s="9"/>
      <c r="J40" s="8"/>
      <c r="K40" s="13">
        <f t="shared" si="4"/>
        <v>999.8092900991945</v>
      </c>
    </row>
    <row r="41" spans="1:11" ht="12.75">
      <c r="A41">
        <v>2275</v>
      </c>
      <c r="H41" s="9"/>
      <c r="I41" s="9"/>
      <c r="J41" s="8"/>
      <c r="K41" s="13">
        <f t="shared" si="4"/>
        <v>999.8783895942138</v>
      </c>
    </row>
    <row r="42" spans="1:11" ht="12.75">
      <c r="A42">
        <v>2290</v>
      </c>
      <c r="H42" s="9"/>
      <c r="I42" s="9"/>
      <c r="J42" s="8"/>
      <c r="K42" s="13">
        <f t="shared" si="4"/>
        <v>999.922454364445</v>
      </c>
    </row>
    <row r="43" spans="1:11" ht="12.75">
      <c r="A43">
        <v>2305</v>
      </c>
      <c r="H43" s="9"/>
      <c r="I43" s="9"/>
      <c r="J43" s="8"/>
      <c r="K43" s="13">
        <f t="shared" si="4"/>
        <v>999.9505533302658</v>
      </c>
    </row>
    <row r="44" spans="1:11" ht="12.75">
      <c r="A44">
        <v>2320</v>
      </c>
      <c r="H44" s="9"/>
      <c r="I44" s="9"/>
      <c r="J44" s="8"/>
      <c r="K44" s="13">
        <f t="shared" si="4"/>
        <v>999.9684708464316</v>
      </c>
    </row>
    <row r="45" spans="1:11" ht="12.75">
      <c r="A45">
        <v>2335</v>
      </c>
      <c r="H45" s="9"/>
      <c r="I45" s="9"/>
      <c r="J45" s="8"/>
      <c r="K45" s="13">
        <f t="shared" si="4"/>
        <v>999.9798958943929</v>
      </c>
    </row>
    <row r="46" spans="1:11" ht="12.75">
      <c r="A46">
        <v>2350</v>
      </c>
      <c r="H46" s="9"/>
      <c r="I46" s="9"/>
      <c r="J46" s="8"/>
      <c r="K46" s="13">
        <f t="shared" si="4"/>
        <v>999.987180962913</v>
      </c>
    </row>
    <row r="47" spans="1:11" ht="12.75">
      <c r="A47">
        <v>2365</v>
      </c>
      <c r="H47" s="9"/>
      <c r="I47" s="9"/>
      <c r="J47" s="8"/>
      <c r="K47" s="13">
        <f t="shared" si="4"/>
        <v>999.9918261831072</v>
      </c>
    </row>
    <row r="48" spans="1:11" ht="12.75">
      <c r="A48">
        <v>2380</v>
      </c>
      <c r="H48" s="9"/>
      <c r="I48" s="9"/>
      <c r="J48" s="8"/>
      <c r="K48" s="13">
        <f t="shared" si="4"/>
        <v>999.9947881288055</v>
      </c>
    </row>
    <row r="49" spans="1:11" ht="12.75">
      <c r="A49">
        <v>2395</v>
      </c>
      <c r="H49" s="9"/>
      <c r="I49" s="9"/>
      <c r="J49" s="8"/>
      <c r="K49" s="13">
        <f t="shared" si="4"/>
        <v>999.9966767579273</v>
      </c>
    </row>
    <row r="50" spans="1:11" ht="12.75">
      <c r="A50">
        <v>2410</v>
      </c>
      <c r="H50" s="9"/>
      <c r="I50" s="9"/>
      <c r="J50" s="8"/>
      <c r="K50" s="13">
        <f t="shared" si="4"/>
        <v>999.9978810047479</v>
      </c>
    </row>
    <row r="51" spans="1:11" ht="12.75">
      <c r="A51">
        <v>2425</v>
      </c>
      <c r="H51" s="9"/>
      <c r="I51" s="9"/>
      <c r="J51" s="8"/>
      <c r="K51" s="13">
        <f t="shared" si="4"/>
        <v>999.9986488679366</v>
      </c>
    </row>
    <row r="52" spans="1:11" ht="12.75">
      <c r="A52">
        <v>2440</v>
      </c>
      <c r="H52" s="9"/>
      <c r="I52" s="9"/>
      <c r="J52" s="8"/>
      <c r="K52" s="13">
        <f t="shared" si="4"/>
        <v>999.999138479738</v>
      </c>
    </row>
    <row r="53" spans="1:11" ht="12.75">
      <c r="A53">
        <v>2455</v>
      </c>
      <c r="H53" s="9"/>
      <c r="I53" s="9"/>
      <c r="J53" s="8"/>
      <c r="K53" s="13">
        <f t="shared" si="4"/>
        <v>999.9994506702564</v>
      </c>
    </row>
    <row r="54" spans="1:11" ht="12.75">
      <c r="A54">
        <v>2470</v>
      </c>
      <c r="H54" s="9"/>
      <c r="I54" s="9"/>
      <c r="J54" s="8"/>
      <c r="K54" s="13">
        <f t="shared" si="4"/>
        <v>999.9996497318213</v>
      </c>
    </row>
    <row r="55" spans="1:11" ht="12.75">
      <c r="A55">
        <v>2485</v>
      </c>
      <c r="H55" s="9"/>
      <c r="I55" s="9"/>
      <c r="J55" s="8"/>
      <c r="K55" s="13">
        <f t="shared" si="4"/>
        <v>999.9997766591204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>
        <f>EXP(Sheet1!$D$1*10)</f>
        <v>1.3498588075760032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Dr. Nuts</cp:lastModifiedBy>
  <dcterms:created xsi:type="dcterms:W3CDTF">2007-04-23T17:49:34Z</dcterms:created>
  <dcterms:modified xsi:type="dcterms:W3CDTF">2012-10-23T19:48:59Z</dcterms:modified>
  <cp:category/>
  <cp:version/>
  <cp:contentType/>
  <cp:contentStatus/>
</cp:coreProperties>
</file>